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Sheet1!$A$1:$H$61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58" i="1" l="1"/>
  <c r="C162" i="1"/>
  <c r="C161" i="1"/>
  <c r="C160" i="1"/>
  <c r="C156" i="1"/>
  <c r="C80" i="1"/>
  <c r="C76" i="1"/>
  <c r="H57" i="1"/>
  <c r="H29" i="1"/>
  <c r="H24" i="1" l="1"/>
  <c r="H36" i="1" l="1"/>
  <c r="H18" i="1" l="1"/>
  <c r="H32" i="1" l="1"/>
  <c r="H30" i="1" l="1"/>
  <c r="H37" i="1" l="1"/>
  <c r="H14" i="1"/>
  <c r="H51" i="1" l="1"/>
  <c r="H59" i="1" s="1"/>
  <c r="H13" i="1" l="1"/>
</calcChain>
</file>

<file path=xl/sharedStrings.xml><?xml version="1.0" encoding="utf-8"?>
<sst xmlns="http://schemas.openxmlformats.org/spreadsheetml/2006/main" count="251" uniqueCount="163">
  <si>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</si>
  <si>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</si>
  <si>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</si>
  <si>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</si>
  <si>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</si>
  <si>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</si>
  <si>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</si>
  <si>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</si>
  <si>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</si>
  <si>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</si>
  <si>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</si>
  <si>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</si>
  <si>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</si>
  <si>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</si>
  <si>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Prevoz-covid 19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</si>
  <si>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</si>
  <si>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</si>
  <si>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</si>
  <si>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</si>
  <si>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</si>
  <si>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</si>
  <si>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</si>
  <si>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</si>
  <si>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</si>
  <si>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</si>
  <si>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</si>
  <si>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</si>
  <si>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</si>
  <si>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</si>
  <si>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>Solidrana pomoć-rođenje deteta</t>
  </si>
  <si>
    <t xml:space="preserve">Dana 20.12.2021.godine Dom zdravlja Požarevac je izvršio plaćanje prema dobavljačima: </t>
  </si>
  <si>
    <t>Primljena i neutrošena participacija od 20.12.2021.</t>
  </si>
  <si>
    <t xml:space="preserve">Primljena i neutrošena participacija od 20.12.2021. </t>
  </si>
  <si>
    <t>Dana: 20.12.2021.</t>
  </si>
  <si>
    <t>Flora komerc</t>
  </si>
  <si>
    <t>Lavija</t>
  </si>
  <si>
    <t>Superlab</t>
  </si>
  <si>
    <t>Vicor</t>
  </si>
  <si>
    <t>7136/21</t>
  </si>
  <si>
    <t>7191/21</t>
  </si>
  <si>
    <t>1643/2021</t>
  </si>
  <si>
    <t>1769/2021</t>
  </si>
  <si>
    <t>F21-226121</t>
  </si>
  <si>
    <t>R21-10722</t>
  </si>
  <si>
    <t>R21-10723</t>
  </si>
  <si>
    <t>R21-10724</t>
  </si>
  <si>
    <t>R21-11060</t>
  </si>
  <si>
    <t>R21-10367</t>
  </si>
  <si>
    <t>R21-11226</t>
  </si>
  <si>
    <t>R21-11363</t>
  </si>
  <si>
    <t>UKUPNO SANITETSKI MATERIJAL</t>
  </si>
  <si>
    <t>JP Elektroprivreda ogranak TE-KO</t>
  </si>
  <si>
    <t>Nis a.d.</t>
  </si>
  <si>
    <t>501-33613/2021</t>
  </si>
  <si>
    <t>9004313631</t>
  </si>
  <si>
    <t>9004337803</t>
  </si>
  <si>
    <t>UKUPNO ENERGENTI</t>
  </si>
  <si>
    <t>AMD Pobeda</t>
  </si>
  <si>
    <t>AQVA MARIJA</t>
  </si>
  <si>
    <t>Auto-Mirkos doo</t>
  </si>
  <si>
    <t>DELTAGRAF</t>
  </si>
  <si>
    <t>Elektroluks-012</t>
  </si>
  <si>
    <t>Elping s.a.</t>
  </si>
  <si>
    <t>Inst.za med.rada Dr Dragomir Karajović</t>
  </si>
  <si>
    <t>Infolab</t>
  </si>
  <si>
    <t>JKP Komunalne službe</t>
  </si>
  <si>
    <t>JKP Vodovod i kanalizacija</t>
  </si>
  <si>
    <t>JP PTT SAOB. "POŽAREVAC"</t>
  </si>
  <si>
    <t>MV elektro Z.T.R.</t>
  </si>
  <si>
    <t>MPS-SISTEM DOO</t>
  </si>
  <si>
    <t>Mercatos-S</t>
  </si>
  <si>
    <t>NIPD Reč naroda</t>
  </si>
  <si>
    <t>Orion telekom doo</t>
  </si>
  <si>
    <t>Print</t>
  </si>
  <si>
    <t>Razvigor</t>
  </si>
  <si>
    <t>Stokic staklorezacka radnja</t>
  </si>
  <si>
    <t>SBB</t>
  </si>
  <si>
    <t>Tehnomarket</t>
  </si>
  <si>
    <t>TAJM X-RAY</t>
  </si>
  <si>
    <t xml:space="preserve">New Car service </t>
  </si>
  <si>
    <t>ZR Aleksandar Tosic</t>
  </si>
  <si>
    <t>Srafko</t>
  </si>
  <si>
    <t>98/2021</t>
  </si>
  <si>
    <t>101/2021</t>
  </si>
  <si>
    <t>446-21</t>
  </si>
  <si>
    <t>21-40-3678</t>
  </si>
  <si>
    <t>2381/21</t>
  </si>
  <si>
    <t>2475/21</t>
  </si>
  <si>
    <t>2607/21</t>
  </si>
  <si>
    <t>9756famp2372mpm21</t>
  </si>
  <si>
    <t>9786famp2506mpm21</t>
  </si>
  <si>
    <t>9781famp2516mpm21</t>
  </si>
  <si>
    <t>9719FAMP2543MPM21</t>
  </si>
  <si>
    <t>9748famp2582mpm21</t>
  </si>
  <si>
    <t>9704FAMP2573MPM21</t>
  </si>
  <si>
    <t>362/21</t>
  </si>
  <si>
    <t>7348/21</t>
  </si>
  <si>
    <t>21-3151-12</t>
  </si>
  <si>
    <t>5213-2021-TU-1259</t>
  </si>
  <si>
    <t>1982321</t>
  </si>
  <si>
    <t>1982421</t>
  </si>
  <si>
    <t>1982521</t>
  </si>
  <si>
    <t>2060221</t>
  </si>
  <si>
    <t>2060421</t>
  </si>
  <si>
    <t>2060321</t>
  </si>
  <si>
    <t>1982221</t>
  </si>
  <si>
    <t>22-1-000833-08202105</t>
  </si>
  <si>
    <t>28-1-000833-08202103</t>
  </si>
  <si>
    <t>37-1-000833-08202100</t>
  </si>
  <si>
    <t>34-1-000833-08202101</t>
  </si>
  <si>
    <t>19-1-000833-08202106</t>
  </si>
  <si>
    <t>25-1-000833-08202104</t>
  </si>
  <si>
    <t>3021000210679610</t>
  </si>
  <si>
    <t>1950/2021</t>
  </si>
  <si>
    <t>1768/2021</t>
  </si>
  <si>
    <t>21-F02-01-00064</t>
  </si>
  <si>
    <t>003-00301/2021</t>
  </si>
  <si>
    <t>17620-24-2038</t>
  </si>
  <si>
    <t>1210/21</t>
  </si>
  <si>
    <t>UGF1130/21-0874</t>
  </si>
  <si>
    <t>4052/21</t>
  </si>
  <si>
    <t>4051/21</t>
  </si>
  <si>
    <t>4050/21</t>
  </si>
  <si>
    <t>268/21</t>
  </si>
  <si>
    <t>4068/21</t>
  </si>
  <si>
    <t>4067/21</t>
  </si>
  <si>
    <t>4066/21</t>
  </si>
  <si>
    <t>4065/21</t>
  </si>
  <si>
    <t>4064/21</t>
  </si>
  <si>
    <t>4063/21</t>
  </si>
  <si>
    <t>4074/21</t>
  </si>
  <si>
    <t>4075/21</t>
  </si>
  <si>
    <t>4076/21</t>
  </si>
  <si>
    <t>4077/21</t>
  </si>
  <si>
    <t>4078/21</t>
  </si>
  <si>
    <t>4079/21</t>
  </si>
  <si>
    <t>270/21</t>
  </si>
  <si>
    <t>279/21</t>
  </si>
  <si>
    <t>280/21</t>
  </si>
  <si>
    <t>4109/21</t>
  </si>
  <si>
    <t>4103/21</t>
  </si>
  <si>
    <t>4104/21</t>
  </si>
  <si>
    <t>4105/21</t>
  </si>
  <si>
    <t>4106/21</t>
  </si>
  <si>
    <t>4107/21</t>
  </si>
  <si>
    <t>4108/21</t>
  </si>
  <si>
    <t>4122/21</t>
  </si>
  <si>
    <t>4121/21</t>
  </si>
  <si>
    <t>137/21</t>
  </si>
  <si>
    <t>13</t>
  </si>
  <si>
    <t>196010620202111</t>
  </si>
  <si>
    <t>901205987202111</t>
  </si>
  <si>
    <t>400-1/21</t>
  </si>
  <si>
    <t>030/21</t>
  </si>
  <si>
    <t>000088</t>
  </si>
  <si>
    <t>220/2021</t>
  </si>
  <si>
    <t>526366</t>
  </si>
  <si>
    <t>UKUPNO MATERIJALNI TROŠKOVI</t>
  </si>
  <si>
    <t>Neo yu-dent</t>
  </si>
  <si>
    <t>OT_0846/21</t>
  </si>
  <si>
    <t>UKUPNO MATERIJALNI TROŠKOVI-ZUBNO</t>
  </si>
  <si>
    <t>UKUPNO MATERIJALNI TROŠKOVI-ZUBNO-participacija</t>
  </si>
  <si>
    <t>UKUPNO MATERIJALNI TROŠKOVI-participacija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</si>
</sst>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color rgb="FF000000"/>
      <name val="Arial"/>
      <family val="2"/>
    </font>
    <font>
      <sz val="11"/>
      <color rgb="FF000000"/>
      <name val="Calibri"/>
      <family val="2"/>
    </font>
    <font>
      <b/>
      <sz val="10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164" fontId="8" fillId="0" borderId="0"/>
  </cellStyleXfs>
  <cellXfs count="57">
    <xf numFmtId="0" fontId="0" fillId="0" borderId="0" xfId="0"/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0" fontId="5" fillId="0" borderId="0" xfId="0" applyFont="1" applyBorder="1" applyAlignment="1">
      <alignment horizontal="left"/>
    </xf>
    <xf numFmtId="4" fontId="1" fillId="0" borderId="1" xfId="0" applyNumberFormat="1" applyFont="1" applyFill="1" applyBorder="1"/>
    <xf numFmtId="4" fontId="7" fillId="0" borderId="0" xfId="1" applyNumberFormat="1" applyFont="1" applyFill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5" borderId="1" xfId="0" applyNumberFormat="1" applyFill="1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0" fontId="6" fillId="0" borderId="1" xfId="1" applyBorder="1"/>
    <xf numFmtId="4" fontId="6" fillId="0" borderId="1" xfId="1" applyNumberFormat="1" applyBorder="1"/>
    <xf numFmtId="49" fontId="6" fillId="0" borderId="1" xfId="1" applyNumberFormat="1" applyBorder="1"/>
    <xf numFmtId="4" fontId="9" fillId="0" borderId="1" xfId="1" applyNumberFormat="1" applyFont="1" applyBorder="1"/>
    <xf numFmtId="4" fontId="9" fillId="0" borderId="1" xfId="1" applyNumberFormat="1" applyFont="1" applyBorder="1" applyAlignment="1">
      <alignment horizontal="center"/>
    </xf>
    <xf numFmtId="4" fontId="10" fillId="0" borderId="1" xfId="1" applyNumberFormat="1" applyFont="1" applyBorder="1"/>
  </cellXfs>
  <cellStyles count="3">
    <cellStyle name="Excel Built-in Normal" xfId="2"/>
    <cellStyle name="Normal" xfId="0" builtinId="0"/>
    <cellStyle name="Normal_Sheet1" xfId="1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162"/>
  <sheetViews>
    <sheetView tabSelected="1" topLeftCell="B139" zoomScaleNormal="100" workbookViewId="0">
      <selection activeCell="D164" sqref="D164"/>
    </sheetView>
  </sheetViews>
  <sheetFormatPr defaultRowHeight="15" x14ac:dyDescent="0.25"/>
  <cols>
    <col min="1" max="1" width="3.42578125" hidden="1" customWidth="1"/>
    <col min="2" max="2" width="46.7109375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7" customWidth="1"/>
    <col min="10" max="10" width="12.7109375" style="7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32" t="s">
        <v>0</v>
      </c>
      <c r="D2" s="32"/>
      <c r="E2" s="32"/>
      <c r="F2" s="32"/>
      <c r="G2" s="32"/>
    </row>
    <row r="4" spans="2:15" x14ac:dyDescent="0.25">
      <c r="B4" s="33" t="s">
        <v>1</v>
      </c>
      <c r="C4" s="33"/>
      <c r="D4" s="33"/>
    </row>
    <row r="5" spans="2:15" x14ac:dyDescent="0.25">
      <c r="B5" s="33" t="s">
        <v>2</v>
      </c>
      <c r="C5" s="33"/>
      <c r="D5" s="33"/>
    </row>
    <row r="6" spans="2:15" x14ac:dyDescent="0.25">
      <c r="B6" s="33" t="s">
        <v>3</v>
      </c>
      <c r="C6" s="33"/>
      <c r="D6" s="33"/>
    </row>
    <row r="7" spans="2:15" x14ac:dyDescent="0.25">
      <c r="I7" s="10"/>
      <c r="J7" s="10"/>
    </row>
    <row r="8" spans="2:15" x14ac:dyDescent="0.25">
      <c r="B8" s="34" t="s">
        <v>33</v>
      </c>
      <c r="C8" s="34"/>
      <c r="D8" s="34"/>
      <c r="E8" s="34"/>
      <c r="F8" s="34"/>
      <c r="G8" s="34"/>
      <c r="H8" s="34"/>
      <c r="I8" s="10"/>
      <c r="J8" s="10"/>
    </row>
    <row r="9" spans="2:15" x14ac:dyDescent="0.25">
      <c r="C9" s="17"/>
      <c r="D9" s="17"/>
      <c r="E9" s="17"/>
      <c r="F9" s="17"/>
      <c r="G9" s="17"/>
      <c r="I9" s="10"/>
      <c r="J9" s="10"/>
      <c r="K9" s="8"/>
      <c r="L9" s="8"/>
      <c r="M9" s="8"/>
      <c r="N9" s="8"/>
      <c r="O9" s="8"/>
    </row>
    <row r="10" spans="2:15" x14ac:dyDescent="0.25">
      <c r="C10" s="17"/>
      <c r="D10" s="17"/>
      <c r="E10" s="17"/>
      <c r="F10" s="17"/>
      <c r="G10" s="17"/>
      <c r="I10" s="10"/>
      <c r="J10" s="10"/>
      <c r="K10" s="8"/>
      <c r="L10" s="8"/>
      <c r="M10" s="8"/>
      <c r="N10" s="8"/>
      <c r="O10" s="8"/>
    </row>
    <row r="11" spans="2:15" x14ac:dyDescent="0.25">
      <c r="B11" s="39" t="s">
        <v>4</v>
      </c>
      <c r="C11" s="40"/>
      <c r="D11" s="40"/>
      <c r="E11" s="40"/>
      <c r="F11" s="41"/>
      <c r="G11" s="1" t="s">
        <v>5</v>
      </c>
      <c r="H11" s="1" t="s">
        <v>6</v>
      </c>
      <c r="I11" s="10"/>
      <c r="J11" s="10"/>
      <c r="K11" s="35"/>
      <c r="L11" s="35"/>
      <c r="M11" s="35"/>
      <c r="N11" s="35"/>
      <c r="O11" s="35"/>
    </row>
    <row r="12" spans="2:15" x14ac:dyDescent="0.25">
      <c r="B12" s="37" t="s">
        <v>7</v>
      </c>
      <c r="C12" s="37"/>
      <c r="D12" s="37"/>
      <c r="E12" s="37"/>
      <c r="F12" s="37"/>
      <c r="G12" s="18">
        <v>44550</v>
      </c>
      <c r="H12" s="14">
        <v>1565331.65</v>
      </c>
      <c r="I12" s="10"/>
      <c r="J12" s="10"/>
      <c r="K12" s="8"/>
      <c r="L12" s="8"/>
      <c r="M12" s="8"/>
      <c r="N12" s="8"/>
      <c r="O12" s="8"/>
    </row>
    <row r="13" spans="2:15" x14ac:dyDescent="0.25">
      <c r="B13" s="36" t="s">
        <v>8</v>
      </c>
      <c r="C13" s="36"/>
      <c r="D13" s="36"/>
      <c r="E13" s="36"/>
      <c r="F13" s="36"/>
      <c r="G13" s="19">
        <v>44550</v>
      </c>
      <c r="H13" s="2">
        <f>H14+H30-H37-H51</f>
        <v>1531436.2999999993</v>
      </c>
      <c r="I13" s="10"/>
      <c r="J13" s="10"/>
      <c r="K13" s="8"/>
      <c r="L13" s="8"/>
      <c r="M13" s="8"/>
      <c r="N13" s="8"/>
      <c r="O13" s="8"/>
    </row>
    <row r="14" spans="2:15" x14ac:dyDescent="0.25">
      <c r="B14" s="38" t="s">
        <v>9</v>
      </c>
      <c r="C14" s="38"/>
      <c r="D14" s="38"/>
      <c r="E14" s="38"/>
      <c r="F14" s="38"/>
      <c r="G14" s="20">
        <v>44550</v>
      </c>
      <c r="H14" s="3">
        <f>H15+H16+H17+H18+H19+H20+H21+H22+H23+H24+H25+H26+H27+H29+H28</f>
        <v>4952935.0099999988</v>
      </c>
      <c r="I14" s="10"/>
      <c r="J14" s="10"/>
      <c r="K14" s="8"/>
      <c r="L14" s="8"/>
      <c r="M14" s="8"/>
      <c r="N14" s="8"/>
      <c r="O14" s="8"/>
    </row>
    <row r="15" spans="2:15" x14ac:dyDescent="0.25">
      <c r="B15" s="26" t="s">
        <v>10</v>
      </c>
      <c r="C15" s="27"/>
      <c r="D15" s="27"/>
      <c r="E15" s="27"/>
      <c r="F15" s="28"/>
      <c r="G15" s="21"/>
      <c r="H15" s="11">
        <v>0</v>
      </c>
      <c r="I15" s="10"/>
      <c r="J15" s="10"/>
      <c r="K15" s="7"/>
    </row>
    <row r="16" spans="2:15" x14ac:dyDescent="0.25">
      <c r="B16" s="26" t="s">
        <v>11</v>
      </c>
      <c r="C16" s="27"/>
      <c r="D16" s="27"/>
      <c r="E16" s="27"/>
      <c r="F16" s="28"/>
      <c r="G16" s="21"/>
      <c r="H16" s="11">
        <v>0</v>
      </c>
      <c r="I16" s="10"/>
      <c r="J16" s="10"/>
      <c r="K16" s="7"/>
    </row>
    <row r="17" spans="2:12" x14ac:dyDescent="0.25">
      <c r="B17" s="26" t="s">
        <v>12</v>
      </c>
      <c r="C17" s="27"/>
      <c r="D17" s="27"/>
      <c r="E17" s="27"/>
      <c r="F17" s="28"/>
      <c r="G17" s="21"/>
      <c r="H17" s="11">
        <v>0</v>
      </c>
      <c r="I17" s="10"/>
      <c r="J17" s="10"/>
      <c r="K17" s="7"/>
    </row>
    <row r="18" spans="2:12" x14ac:dyDescent="0.25">
      <c r="B18" s="26" t="s">
        <v>13</v>
      </c>
      <c r="C18" s="27"/>
      <c r="D18" s="27"/>
      <c r="E18" s="27"/>
      <c r="F18" s="28"/>
      <c r="G18" s="21"/>
      <c r="H18" s="9">
        <f>1068667-8888.88-0.2+1068667-1202188.82-22889-526-31212.28-5544.78+1068667-25000-1262675.83-14666.8-13216.67+48260.01-6551.11+57634.4+1066667-31034-1174312.49-7079.66-31320.05-5641.56+1068667-1224745.17-568.18-190.78-25222.19+1228.05-1228.05-147600+147600-5200-1555.54+1068667-1187400.36-13333.32-11353.58+1068667-1127846.03+5406.25-21333.3-7541.83+22903.69-13135.6-1777.77+1068667-1101950.66-9999.99+1435750-1555.55-1129150.42-1333.32+1435750-1122164.75-11111.1-14308.69+1435750-1191802.85-52766-18333.32+37733.51+1720000-1245802.64-9111.1</f>
        <v>1353181.6899999992</v>
      </c>
      <c r="I18" s="10"/>
      <c r="J18" s="10"/>
      <c r="K18" s="7"/>
      <c r="L18" s="7"/>
    </row>
    <row r="19" spans="2:12" x14ac:dyDescent="0.25">
      <c r="B19" s="26" t="s">
        <v>14</v>
      </c>
      <c r="C19" s="27"/>
      <c r="D19" s="27"/>
      <c r="E19" s="27"/>
      <c r="F19" s="28"/>
      <c r="G19" s="21"/>
      <c r="H19" s="9">
        <v>0</v>
      </c>
      <c r="I19" s="10"/>
      <c r="J19" s="10"/>
      <c r="K19" s="7"/>
      <c r="L19" s="7"/>
    </row>
    <row r="20" spans="2:12" x14ac:dyDescent="0.25">
      <c r="B20" s="26" t="s">
        <v>15</v>
      </c>
      <c r="C20" s="27"/>
      <c r="D20" s="27"/>
      <c r="E20" s="27"/>
      <c r="F20" s="28"/>
      <c r="G20" s="21"/>
      <c r="H20" s="25">
        <v>0</v>
      </c>
      <c r="I20" s="10"/>
      <c r="J20" s="10"/>
    </row>
    <row r="21" spans="2:12" x14ac:dyDescent="0.25">
      <c r="B21" s="26" t="s">
        <v>16</v>
      </c>
      <c r="C21" s="27"/>
      <c r="D21" s="27"/>
      <c r="E21" s="27"/>
      <c r="F21" s="28"/>
      <c r="G21" s="21"/>
      <c r="H21" s="25">
        <v>0</v>
      </c>
      <c r="I21" s="10"/>
      <c r="J21" s="10"/>
    </row>
    <row r="22" spans="2:12" x14ac:dyDescent="0.25">
      <c r="B22" s="26" t="s">
        <v>17</v>
      </c>
      <c r="C22" s="27"/>
      <c r="D22" s="27"/>
      <c r="E22" s="27"/>
      <c r="F22" s="28"/>
      <c r="G22" s="21"/>
      <c r="H22" s="25">
        <v>1374126.8</v>
      </c>
      <c r="I22" s="10"/>
      <c r="J22" s="10"/>
    </row>
    <row r="23" spans="2:12" x14ac:dyDescent="0.25">
      <c r="B23" s="26" t="s">
        <v>18</v>
      </c>
      <c r="C23" s="27"/>
      <c r="D23" s="27"/>
      <c r="E23" s="27"/>
      <c r="F23" s="28"/>
      <c r="G23" s="21"/>
      <c r="H23" s="9">
        <v>1059513.17</v>
      </c>
      <c r="I23" s="10"/>
      <c r="J23" s="10"/>
    </row>
    <row r="24" spans="2:12" x14ac:dyDescent="0.25">
      <c r="B24" s="26" t="s">
        <v>19</v>
      </c>
      <c r="C24" s="27"/>
      <c r="D24" s="27"/>
      <c r="E24" s="27"/>
      <c r="F24" s="28"/>
      <c r="G24" s="21"/>
      <c r="H24" s="9">
        <f>1098916.67-1061884.38-27774.6+10460+50000+24623.62-37733.31-3754.09+1098916.67+1098916.67-1183272.4+38349.24-1060567.43+463-37462.12+1098916.67</f>
        <v>1107114.21</v>
      </c>
      <c r="I24" s="10"/>
      <c r="J24" s="10"/>
      <c r="K24" s="10"/>
      <c r="L24" s="7"/>
    </row>
    <row r="25" spans="2:12" x14ac:dyDescent="0.25">
      <c r="B25" s="26" t="s">
        <v>20</v>
      </c>
      <c r="C25" s="27"/>
      <c r="D25" s="27"/>
      <c r="E25" s="27"/>
      <c r="F25" s="28"/>
      <c r="G25" s="21"/>
      <c r="H25" s="9">
        <v>0</v>
      </c>
      <c r="I25" s="10"/>
      <c r="J25" s="10"/>
      <c r="K25" s="10"/>
      <c r="L25" s="7"/>
    </row>
    <row r="26" spans="2:12" x14ac:dyDescent="0.25">
      <c r="B26" s="26" t="s">
        <v>21</v>
      </c>
      <c r="C26" s="27"/>
      <c r="D26" s="27"/>
      <c r="E26" s="27"/>
      <c r="F26" s="28"/>
      <c r="G26" s="21"/>
      <c r="H26" s="9">
        <v>0</v>
      </c>
      <c r="I26" s="10"/>
      <c r="J26" s="10"/>
      <c r="K26" s="7"/>
    </row>
    <row r="27" spans="2:12" x14ac:dyDescent="0.25">
      <c r="B27" s="26" t="s">
        <v>22</v>
      </c>
      <c r="C27" s="27"/>
      <c r="D27" s="27"/>
      <c r="E27" s="27"/>
      <c r="F27" s="28"/>
      <c r="G27" s="21"/>
      <c r="H27" s="9">
        <v>0</v>
      </c>
      <c r="I27" s="10"/>
      <c r="J27" s="10"/>
      <c r="K27" s="7"/>
      <c r="L27" s="7"/>
    </row>
    <row r="28" spans="2:12" x14ac:dyDescent="0.25">
      <c r="B28" s="26" t="s">
        <v>29</v>
      </c>
      <c r="C28" s="27"/>
      <c r="D28" s="27"/>
      <c r="E28" s="27"/>
      <c r="F28" s="28"/>
      <c r="G28" s="21"/>
      <c r="H28" s="9">
        <v>0</v>
      </c>
      <c r="I28" s="10"/>
      <c r="J28" s="10"/>
      <c r="K28" s="7"/>
      <c r="L28" s="7"/>
    </row>
    <row r="29" spans="2:12" x14ac:dyDescent="0.25">
      <c r="B29" s="26" t="s">
        <v>32</v>
      </c>
      <c r="C29" s="27"/>
      <c r="D29" s="27"/>
      <c r="E29" s="27"/>
      <c r="F29" s="28"/>
      <c r="G29" s="21"/>
      <c r="H29" s="9">
        <f>32915.34-3637+4500+1550+2900+900-13920+2550+1350-1212+7050+700+5450+1600+7350+2350+6100+1350+6050+2200+11450+1500+4250+1850-3636+7600+750-65373.78+10600+2600-3636+6500+3000+5400+1200-13286.82+7550+1250+11650+1800+5450+650+5700+2500-6061+9300+1200+5200+2000-68000+5550+1850-29733.08+2350+5050+1550+4750+7650+1800+5750+1750-15758+3250+1600+8150+650+4350+3050+6750+1800+8050+1750+7750+2500+4100+2000+4850+1950+5550+1050+10000+2000+8950+2550-1212+24186.55+8100+1500+2750+2650-6006+2500+11650-9181.78+10000+1900+8350+1650-50733.71-132192.64+14308.27+6450+1850+2226.26+7541.83+3712.01+5350+1900+4500+1400+1400+8300-3637+8450+950-8494+8000+2800+7600+1750-26832.53-2531+7050+1600+8250+2200+2350+1500+4850+2550-2424+4700+2500+4550+2350+3350+2150-9165.52+12550+2000+7650+1100+10500+1150-13112.06+2300+1350-3600+5720+950-31558.2+5470+1700-16352+5000+1350-45708.21+7100+1750+7450+1100+9850+1050-5915+1800+4450-7273+11150+1700+5600+2550+7050+1350-4332.78+4650+1250-30707.28+3600+1000+4600+3250-10848+4700+900+6000+7950+1000-6000+4500+1750+2069+6150+1700-6000+2420+1400+480-18328.88+7050+1950+5800+3100+8000+2650-65516.59+2950+1750+4050+850-150+5150+2000-9999.99+8550+1800-3900+3100+6100+10779.68-779.68+1000-43963.09+4450+1150-1000+4800+2700-6060+4100+2050+4700+2600-4268+6950+2150+3750+1800-22469.59+5050+2200+4000+2600-8486+6800+2700+4950+2250+5300+1450-11737+3200+1300+3800+1900+7900+3000-7496.75+6700+1800-9633+4550+2000-35124.4+1400+5750-8484+4950+1450+6950+1850-14096+3850+1700+6900+2050-22865.58+6900+1650-8550+3950+1750-3637+4500+2350+4900+950+8000+1600+7300+2100-10976+5100+1750-25707.63+3450+1850-4849+7200+1700+9650+1450+5600+1350+2950+450+6100+1600-3636+4700+1600-1933.45+12700+900+3600+1800+12850+1350-61688.86+7800+1300-3690+4600+2100+7450+650+4650+1550+3700+1150-40115.91+9600+550-6060+7550+2100-4849+7850+1500-3505+6200+850-17331.12+5200+650+7800+600-20272.27+6250+2750-4142-190.78+8200+2750+4900+1500+4350+1000+2200+9500+8950+2600+8000+2150-47285.26+2200+2100+8050+2000-19058.34+8750+1350+7700+2400+8800+1150+2800+6150-38349.24+4950+1600+6350+1600+4750+3000+4550+1750+4950+1500-2424+11000+1650</f>
        <v>58999.139999999992</v>
      </c>
      <c r="I29" s="10"/>
      <c r="J29" s="10"/>
      <c r="K29" s="7"/>
      <c r="L29" s="7"/>
    </row>
    <row r="30" spans="2:12" x14ac:dyDescent="0.25">
      <c r="B30" s="29" t="s">
        <v>23</v>
      </c>
      <c r="C30" s="30"/>
      <c r="D30" s="30"/>
      <c r="E30" s="30"/>
      <c r="F30" s="31"/>
      <c r="G30" s="20">
        <v>44550</v>
      </c>
      <c r="H30" s="3">
        <f>H31+H32+H33+H34+H35+H36</f>
        <v>205934.40999999995</v>
      </c>
      <c r="I30" s="10"/>
      <c r="J30" s="10"/>
      <c r="K30" s="7"/>
    </row>
    <row r="31" spans="2:12" x14ac:dyDescent="0.25">
      <c r="B31" s="26" t="s">
        <v>10</v>
      </c>
      <c r="C31" s="27"/>
      <c r="D31" s="27"/>
      <c r="E31" s="27"/>
      <c r="F31" s="28"/>
      <c r="G31" s="22"/>
      <c r="H31" s="11">
        <v>0</v>
      </c>
      <c r="I31" s="10"/>
      <c r="J31" s="10"/>
      <c r="K31" s="7"/>
    </row>
    <row r="32" spans="2:12" x14ac:dyDescent="0.25">
      <c r="B32" s="26" t="s">
        <v>13</v>
      </c>
      <c r="C32" s="27"/>
      <c r="D32" s="27"/>
      <c r="E32" s="27"/>
      <c r="F32" s="28"/>
      <c r="G32" s="22"/>
      <c r="H32" s="9">
        <f>135083.33+135083.33-149724.79+135083.33-147556.67-6551.11+135083.33-151828.88+135083.33-153721.06+135083.33-124721.67+135083.33-129424.35+14773.33+135083.33-121115.78+160083-99971.73+160083-135976.87+160083-153115.23+110000-151884.42</f>
        <v>160096.40999999995</v>
      </c>
      <c r="I32" s="15"/>
      <c r="J32" s="10"/>
      <c r="K32" s="7"/>
    </row>
    <row r="33" spans="2:13" x14ac:dyDescent="0.25">
      <c r="B33" s="26" t="s">
        <v>19</v>
      </c>
      <c r="C33" s="27"/>
      <c r="D33" s="27"/>
      <c r="E33" s="27"/>
      <c r="F33" s="28"/>
      <c r="G33" s="22"/>
      <c r="H33" s="9">
        <v>40250</v>
      </c>
      <c r="I33" s="10"/>
      <c r="J33" s="10"/>
      <c r="K33" s="7"/>
      <c r="L33" s="7"/>
      <c r="M33" s="7"/>
    </row>
    <row r="34" spans="2:13" x14ac:dyDescent="0.25">
      <c r="B34" s="26" t="s">
        <v>21</v>
      </c>
      <c r="C34" s="27"/>
      <c r="D34" s="27"/>
      <c r="E34" s="27"/>
      <c r="F34" s="28"/>
      <c r="G34" s="22"/>
      <c r="H34" s="9">
        <v>0</v>
      </c>
      <c r="I34" s="10"/>
      <c r="J34" s="10"/>
    </row>
    <row r="35" spans="2:13" x14ac:dyDescent="0.25">
      <c r="B35" s="26" t="s">
        <v>22</v>
      </c>
      <c r="C35" s="27"/>
      <c r="D35" s="27"/>
      <c r="E35" s="27"/>
      <c r="F35" s="28"/>
      <c r="G35" s="22"/>
      <c r="H35" s="9">
        <v>0</v>
      </c>
      <c r="I35" s="10"/>
      <c r="J35" s="10"/>
    </row>
    <row r="36" spans="2:13" x14ac:dyDescent="0.25">
      <c r="B36" s="26" t="s">
        <v>31</v>
      </c>
      <c r="C36" s="27"/>
      <c r="D36" s="27"/>
      <c r="E36" s="27"/>
      <c r="F36" s="28"/>
      <c r="G36" s="22"/>
      <c r="H36" s="9">
        <f>5588</f>
        <v>5588</v>
      </c>
      <c r="I36" s="10"/>
      <c r="J36" s="10"/>
    </row>
    <row r="37" spans="2:13" x14ac:dyDescent="0.25">
      <c r="B37" s="45" t="s">
        <v>24</v>
      </c>
      <c r="C37" s="46"/>
      <c r="D37" s="46"/>
      <c r="E37" s="46"/>
      <c r="F37" s="47"/>
      <c r="G37" s="23">
        <v>44550</v>
      </c>
      <c r="H37" s="4">
        <f>SUM(H38:H50)</f>
        <v>3581595.1199999996</v>
      </c>
      <c r="I37" s="10"/>
      <c r="J37" s="10"/>
    </row>
    <row r="38" spans="2:13" x14ac:dyDescent="0.25">
      <c r="B38" s="26" t="s">
        <v>10</v>
      </c>
      <c r="C38" s="27"/>
      <c r="D38" s="27"/>
      <c r="E38" s="27"/>
      <c r="F38" s="28"/>
      <c r="G38" s="21"/>
      <c r="H38" s="11">
        <v>0</v>
      </c>
      <c r="I38" s="10"/>
      <c r="J38" s="10"/>
    </row>
    <row r="39" spans="2:13" x14ac:dyDescent="0.25">
      <c r="B39" s="26" t="s">
        <v>11</v>
      </c>
      <c r="C39" s="27"/>
      <c r="D39" s="27"/>
      <c r="E39" s="27"/>
      <c r="F39" s="28"/>
      <c r="G39" s="21"/>
      <c r="H39" s="11">
        <v>0</v>
      </c>
      <c r="I39" s="10"/>
      <c r="J39" s="10"/>
    </row>
    <row r="40" spans="2:13" x14ac:dyDescent="0.25">
      <c r="B40" s="26" t="s">
        <v>12</v>
      </c>
      <c r="C40" s="27"/>
      <c r="D40" s="27"/>
      <c r="E40" s="27"/>
      <c r="F40" s="28"/>
      <c r="G40" s="21"/>
      <c r="H40" s="11">
        <v>0</v>
      </c>
      <c r="I40" s="10"/>
      <c r="J40" s="10"/>
    </row>
    <row r="41" spans="2:13" x14ac:dyDescent="0.25">
      <c r="B41" s="26" t="s">
        <v>13</v>
      </c>
      <c r="C41" s="27"/>
      <c r="D41" s="27"/>
      <c r="E41" s="27"/>
      <c r="F41" s="28"/>
      <c r="G41" s="21"/>
      <c r="H41" s="11">
        <v>0</v>
      </c>
      <c r="I41" s="10"/>
      <c r="J41" s="10"/>
      <c r="L41" s="7"/>
    </row>
    <row r="42" spans="2:13" x14ac:dyDescent="0.25">
      <c r="B42" s="26" t="s">
        <v>14</v>
      </c>
      <c r="C42" s="27"/>
      <c r="D42" s="27"/>
      <c r="E42" s="27"/>
      <c r="F42" s="28"/>
      <c r="G42" s="21"/>
      <c r="H42" s="11">
        <v>0</v>
      </c>
      <c r="I42" s="10"/>
      <c r="J42" s="10"/>
      <c r="L42" s="7"/>
    </row>
    <row r="43" spans="2:13" x14ac:dyDescent="0.25">
      <c r="B43" s="26" t="s">
        <v>15</v>
      </c>
      <c r="C43" s="27"/>
      <c r="D43" s="27"/>
      <c r="E43" s="27"/>
      <c r="F43" s="28"/>
      <c r="G43" s="21"/>
      <c r="H43" s="9">
        <v>0</v>
      </c>
      <c r="I43" s="10"/>
      <c r="J43" s="10"/>
    </row>
    <row r="44" spans="2:13" x14ac:dyDescent="0.25">
      <c r="B44" s="26" t="s">
        <v>16</v>
      </c>
      <c r="C44" s="27"/>
      <c r="D44" s="27"/>
      <c r="E44" s="27"/>
      <c r="F44" s="28"/>
      <c r="G44" s="21"/>
      <c r="H44" s="9">
        <v>0</v>
      </c>
      <c r="I44" s="10"/>
      <c r="J44" s="10"/>
      <c r="L44" s="7"/>
    </row>
    <row r="45" spans="2:13" x14ac:dyDescent="0.25">
      <c r="B45" s="26" t="s">
        <v>17</v>
      </c>
      <c r="C45" s="27"/>
      <c r="D45" s="27"/>
      <c r="E45" s="27"/>
      <c r="F45" s="28"/>
      <c r="G45" s="21"/>
      <c r="H45" s="9">
        <v>1374126.8</v>
      </c>
      <c r="I45" s="10"/>
      <c r="J45" s="10"/>
    </row>
    <row r="46" spans="2:13" x14ac:dyDescent="0.25">
      <c r="B46" s="26" t="s">
        <v>18</v>
      </c>
      <c r="C46" s="27"/>
      <c r="D46" s="27"/>
      <c r="E46" s="27"/>
      <c r="F46" s="28"/>
      <c r="G46" s="21"/>
      <c r="H46" s="9">
        <v>1059513.17</v>
      </c>
      <c r="I46" s="10"/>
      <c r="J46" s="10"/>
    </row>
    <row r="47" spans="2:13" x14ac:dyDescent="0.25">
      <c r="B47" s="26" t="s">
        <v>19</v>
      </c>
      <c r="C47" s="27"/>
      <c r="D47" s="27"/>
      <c r="E47" s="27"/>
      <c r="F47" s="28"/>
      <c r="G47" s="21"/>
      <c r="H47" s="9">
        <v>1147955.1499999999</v>
      </c>
      <c r="I47" s="10"/>
      <c r="J47" s="10"/>
    </row>
    <row r="48" spans="2:13" x14ac:dyDescent="0.25">
      <c r="B48" s="26" t="s">
        <v>21</v>
      </c>
      <c r="C48" s="27"/>
      <c r="D48" s="27"/>
      <c r="E48" s="27"/>
      <c r="F48" s="28"/>
      <c r="G48" s="21"/>
      <c r="H48" s="9">
        <v>0</v>
      </c>
      <c r="I48" s="10"/>
      <c r="J48" s="10"/>
    </row>
    <row r="49" spans="2:12" x14ac:dyDescent="0.25">
      <c r="B49" s="26" t="s">
        <v>22</v>
      </c>
      <c r="C49" s="27"/>
      <c r="D49" s="27"/>
      <c r="E49" s="27"/>
      <c r="F49" s="28"/>
      <c r="G49" s="21"/>
      <c r="H49" s="9">
        <v>0</v>
      </c>
      <c r="I49" s="10"/>
      <c r="J49" s="10"/>
      <c r="K49" s="7"/>
    </row>
    <row r="50" spans="2:12" x14ac:dyDescent="0.25">
      <c r="B50" s="26" t="s">
        <v>29</v>
      </c>
      <c r="C50" s="27"/>
      <c r="D50" s="27"/>
      <c r="E50" s="27"/>
      <c r="F50" s="28"/>
      <c r="G50" s="21"/>
      <c r="H50" s="9">
        <v>0</v>
      </c>
      <c r="I50" s="10"/>
      <c r="J50" s="10"/>
      <c r="K50" s="7"/>
    </row>
    <row r="51" spans="2:12" x14ac:dyDescent="0.25">
      <c r="B51" s="45" t="s">
        <v>25</v>
      </c>
      <c r="C51" s="46"/>
      <c r="D51" s="46"/>
      <c r="E51" s="46"/>
      <c r="F51" s="47"/>
      <c r="G51" s="23">
        <v>44550</v>
      </c>
      <c r="H51" s="4">
        <f>SUM(H52:H56)</f>
        <v>45838</v>
      </c>
      <c r="I51" s="10"/>
      <c r="J51" s="10"/>
    </row>
    <row r="52" spans="2:12" x14ac:dyDescent="0.25">
      <c r="B52" s="26" t="s">
        <v>10</v>
      </c>
      <c r="C52" s="27"/>
      <c r="D52" s="27"/>
      <c r="E52" s="27"/>
      <c r="F52" s="28"/>
      <c r="G52" s="22"/>
      <c r="H52" s="11">
        <v>0</v>
      </c>
      <c r="I52" s="10"/>
      <c r="J52" s="10"/>
    </row>
    <row r="53" spans="2:12" x14ac:dyDescent="0.25">
      <c r="B53" s="26" t="s">
        <v>13</v>
      </c>
      <c r="C53" s="27"/>
      <c r="D53" s="27"/>
      <c r="E53" s="27"/>
      <c r="F53" s="28"/>
      <c r="G53" s="22"/>
      <c r="H53" s="11">
        <v>0</v>
      </c>
      <c r="I53" s="10"/>
      <c r="J53" s="10"/>
    </row>
    <row r="54" spans="2:12" x14ac:dyDescent="0.25">
      <c r="B54" s="26" t="s">
        <v>19</v>
      </c>
      <c r="C54" s="27"/>
      <c r="D54" s="27"/>
      <c r="E54" s="27"/>
      <c r="F54" s="28"/>
      <c r="G54" s="22"/>
      <c r="H54" s="9">
        <v>45838</v>
      </c>
      <c r="I54" s="10"/>
      <c r="J54" s="10"/>
    </row>
    <row r="55" spans="2:12" x14ac:dyDescent="0.25">
      <c r="B55" s="26" t="s">
        <v>21</v>
      </c>
      <c r="C55" s="27"/>
      <c r="D55" s="27"/>
      <c r="E55" s="27"/>
      <c r="F55" s="28"/>
      <c r="G55" s="22"/>
      <c r="H55" s="2">
        <v>0</v>
      </c>
      <c r="I55" s="10"/>
      <c r="J55" s="10"/>
      <c r="K55" s="7"/>
    </row>
    <row r="56" spans="2:12" x14ac:dyDescent="0.25">
      <c r="B56" s="26" t="s">
        <v>22</v>
      </c>
      <c r="C56" s="27"/>
      <c r="D56" s="27"/>
      <c r="E56" s="27"/>
      <c r="F56" s="28"/>
      <c r="G56" s="22"/>
      <c r="H56" s="9">
        <v>0</v>
      </c>
      <c r="I56" s="10"/>
      <c r="J56" s="10"/>
    </row>
    <row r="57" spans="2:12" x14ac:dyDescent="0.25">
      <c r="B57" s="48" t="s">
        <v>26</v>
      </c>
      <c r="C57" s="49"/>
      <c r="D57" s="49"/>
      <c r="E57" s="49"/>
      <c r="F57" s="50"/>
      <c r="G57" s="24">
        <v>44550</v>
      </c>
      <c r="H57" s="5">
        <f>303.75+5895.87+411531.7+263388.55+221619.15-896540.02+272033-272033+1707227.2+23411.92+2048.46+9866.63-1742553.98+3885.71+238.1-4123.81+221730.63+263388.89+455012.17+24508-796157.99-168482+16063.73+1995.34+562498.91-18059.07+394060.97+265052.05+221619.15+18900-562498.8-899631.99+0.48+1792953.17+24884.78+5743.4+2021.95+0.37-1825603.3+437826.96+275333.66+221619.23+1666.67+19991.11+0.42-6884.45+21008+2000-956788.05+0.21+1950.83+15183.12-17133.9+335036.82+221619.15+219238.73-671494.72-105400+1760959.94+22011.65+11458.17+2053.38-1796483.17+5217.78+2142.86+436707.8+219238.73+221619.23+224999.76+22975-900740.79-22903.69-224999.76+15388.62+1934.83-0.49-17323.45+440144.85-440144.85+23539.34+26460.66+1528600.38+21594.08+7789.41+1968.88+0.13-1559952.75+845833.46+0.41+2204.23-845833.47+12748.69+1136.36+15315.31+1825.16+455045.21-17140.51-455045.21+1941205.96+21802.57+1897.22+5984.56-0.41-1970890.31+814071.97-814071.97+9314.34+795.45+0.19+490522.86-490522.86-10000+345600-345600+15262.96+1860.75+443231.14-17123.71-443231.47+200+2799524.87+24008.9+9565.41+1916.65-0.44-2835015.83+829502.21-829502.22+2045.45+5217.78-7263.23+92798.53+310759.33+52020.3-455578.44+15347.08+1774.96-17122.27+2732268.62+25263.94+1875.25+11892.83-0.19-2771300.64+2500-0.5-2500+0.37-0.01+15305.38+1936.5+0.38-17241.88+62699.83+56756.07+68311.59+16116.98-16116.98-187767.49-16863.77-24623.62-0.94-0.5+3153.27+297.9+302.99+1.38-0.21-0.01+2078376.67+25443.45+2013.44+9169.14-0.42-2115002.7+133040.14+5217.78+2142.86+0.26-140401.25+11093.31+2113.01-0.19-13206.32+240033.35+15523.32+1891.97+0.06-17415.29-240032.59+0.5</f>
        <v>33895.349999999249</v>
      </c>
      <c r="I57" s="10"/>
      <c r="L57" s="7"/>
    </row>
    <row r="58" spans="2:12" x14ac:dyDescent="0.25">
      <c r="B58" s="26" t="s">
        <v>27</v>
      </c>
      <c r="C58" s="27"/>
      <c r="D58" s="27"/>
      <c r="E58" s="27"/>
      <c r="F58" s="28"/>
      <c r="G58" s="22"/>
      <c r="H58" s="2">
        <v>0</v>
      </c>
      <c r="I58" s="10"/>
      <c r="J58" s="10"/>
    </row>
    <row r="59" spans="2:12" x14ac:dyDescent="0.25">
      <c r="B59" s="42" t="s">
        <v>28</v>
      </c>
      <c r="C59" s="43"/>
      <c r="D59" s="43"/>
      <c r="E59" s="43"/>
      <c r="F59" s="44"/>
      <c r="G59" s="22"/>
      <c r="H59" s="6">
        <f>H14+H30-H37-H51+H57-H58</f>
        <v>1565331.6499999985</v>
      </c>
      <c r="I59" s="10"/>
      <c r="J59" s="10"/>
      <c r="K59" s="7"/>
    </row>
    <row r="60" spans="2:12" x14ac:dyDescent="0.25">
      <c r="B60" s="16"/>
      <c r="C60" s="16"/>
      <c r="D60" s="16"/>
      <c r="E60" s="16"/>
      <c r="F60" s="16"/>
      <c r="G60" s="8"/>
      <c r="H60" s="12"/>
      <c r="I60" s="10"/>
      <c r="J60" s="10"/>
      <c r="K60" s="7"/>
    </row>
    <row r="61" spans="2:12" ht="15.75" x14ac:dyDescent="0.25">
      <c r="B61" s="13" t="s">
        <v>30</v>
      </c>
      <c r="C61" s="16"/>
      <c r="D61" s="16"/>
      <c r="E61" s="16"/>
      <c r="F61" s="16"/>
      <c r="G61" s="8"/>
      <c r="H61" s="12"/>
      <c r="I61" s="10"/>
      <c r="J61" s="10"/>
      <c r="K61" s="7"/>
    </row>
    <row r="63" spans="2:12" x14ac:dyDescent="0.25">
      <c r="B63" s="51" t="s">
        <v>34</v>
      </c>
      <c r="C63" s="52">
        <v>5990.4</v>
      </c>
      <c r="D63" s="53" t="s">
        <v>38</v>
      </c>
    </row>
    <row r="64" spans="2:12" x14ac:dyDescent="0.25">
      <c r="B64" s="51" t="s">
        <v>34</v>
      </c>
      <c r="C64" s="52">
        <v>55200</v>
      </c>
      <c r="D64" s="53" t="s">
        <v>39</v>
      </c>
    </row>
    <row r="65" spans="2:4" x14ac:dyDescent="0.25">
      <c r="B65" s="51" t="s">
        <v>35</v>
      </c>
      <c r="C65" s="52">
        <v>1152</v>
      </c>
      <c r="D65" s="53" t="s">
        <v>40</v>
      </c>
    </row>
    <row r="66" spans="2:4" x14ac:dyDescent="0.25">
      <c r="B66" s="51" t="s">
        <v>35</v>
      </c>
      <c r="C66" s="52">
        <v>124608</v>
      </c>
      <c r="D66" s="53" t="s">
        <v>41</v>
      </c>
    </row>
    <row r="67" spans="2:4" x14ac:dyDescent="0.25">
      <c r="B67" s="51" t="s">
        <v>36</v>
      </c>
      <c r="C67" s="52">
        <v>87172.800000000003</v>
      </c>
      <c r="D67" s="53" t="s">
        <v>42</v>
      </c>
    </row>
    <row r="68" spans="2:4" x14ac:dyDescent="0.25">
      <c r="B68" s="51" t="s">
        <v>37</v>
      </c>
      <c r="C68" s="52">
        <v>194150</v>
      </c>
      <c r="D68" s="53" t="s">
        <v>43</v>
      </c>
    </row>
    <row r="69" spans="2:4" x14ac:dyDescent="0.25">
      <c r="B69" s="51" t="s">
        <v>37</v>
      </c>
      <c r="C69" s="52">
        <v>25476</v>
      </c>
      <c r="D69" s="53" t="s">
        <v>44</v>
      </c>
    </row>
    <row r="70" spans="2:4" x14ac:dyDescent="0.25">
      <c r="B70" s="51" t="s">
        <v>37</v>
      </c>
      <c r="C70" s="52">
        <v>30708</v>
      </c>
      <c r="D70" s="53" t="s">
        <v>44</v>
      </c>
    </row>
    <row r="71" spans="2:4" x14ac:dyDescent="0.25">
      <c r="B71" s="51" t="s">
        <v>37</v>
      </c>
      <c r="C71" s="52">
        <v>201160</v>
      </c>
      <c r="D71" s="53" t="s">
        <v>45</v>
      </c>
    </row>
    <row r="72" spans="2:4" x14ac:dyDescent="0.25">
      <c r="B72" s="51" t="s">
        <v>37</v>
      </c>
      <c r="C72" s="52">
        <v>132933.6</v>
      </c>
      <c r="D72" s="53" t="s">
        <v>46</v>
      </c>
    </row>
    <row r="73" spans="2:4" x14ac:dyDescent="0.25">
      <c r="B73" s="51" t="s">
        <v>37</v>
      </c>
      <c r="C73" s="52">
        <v>134340</v>
      </c>
      <c r="D73" s="53" t="s">
        <v>47</v>
      </c>
    </row>
    <row r="74" spans="2:4" x14ac:dyDescent="0.25">
      <c r="B74" s="51" t="s">
        <v>37</v>
      </c>
      <c r="C74" s="52">
        <v>7092</v>
      </c>
      <c r="D74" s="53" t="s">
        <v>48</v>
      </c>
    </row>
    <row r="75" spans="2:4" x14ac:dyDescent="0.25">
      <c r="B75" s="51" t="s">
        <v>37</v>
      </c>
      <c r="C75" s="52">
        <v>374144</v>
      </c>
      <c r="D75" s="53" t="s">
        <v>49</v>
      </c>
    </row>
    <row r="76" spans="2:4" x14ac:dyDescent="0.25">
      <c r="B76" s="55" t="s">
        <v>50</v>
      </c>
      <c r="C76" s="54">
        <f>SUM(C63:C75)</f>
        <v>1374126.7999999998</v>
      </c>
      <c r="D76" s="53"/>
    </row>
    <row r="77" spans="2:4" x14ac:dyDescent="0.25">
      <c r="B77" s="51" t="s">
        <v>51</v>
      </c>
      <c r="C77" s="52">
        <v>28795.67</v>
      </c>
      <c r="D77" s="53" t="s">
        <v>53</v>
      </c>
    </row>
    <row r="78" spans="2:4" x14ac:dyDescent="0.25">
      <c r="B78" s="51" t="s">
        <v>52</v>
      </c>
      <c r="C78" s="52">
        <v>502972.65</v>
      </c>
      <c r="D78" s="53" t="s">
        <v>54</v>
      </c>
    </row>
    <row r="79" spans="2:4" x14ac:dyDescent="0.25">
      <c r="B79" s="51" t="s">
        <v>52</v>
      </c>
      <c r="C79" s="52">
        <v>527744.85</v>
      </c>
      <c r="D79" s="53" t="s">
        <v>55</v>
      </c>
    </row>
    <row r="80" spans="2:4" x14ac:dyDescent="0.25">
      <c r="B80" s="55" t="s">
        <v>56</v>
      </c>
      <c r="C80" s="54">
        <f>SUM(C77:C79)</f>
        <v>1059513.17</v>
      </c>
      <c r="D80" s="53"/>
    </row>
    <row r="81" spans="2:4" x14ac:dyDescent="0.25">
      <c r="B81" s="51" t="s">
        <v>57</v>
      </c>
      <c r="C81" s="52">
        <v>6000</v>
      </c>
      <c r="D81" s="53" t="s">
        <v>82</v>
      </c>
    </row>
    <row r="82" spans="2:4" x14ac:dyDescent="0.25">
      <c r="B82" s="51" t="s">
        <v>57</v>
      </c>
      <c r="C82" s="52">
        <v>13000</v>
      </c>
      <c r="D82" s="53" t="s">
        <v>83</v>
      </c>
    </row>
    <row r="83" spans="2:4" x14ac:dyDescent="0.25">
      <c r="B83" s="51" t="s">
        <v>58</v>
      </c>
      <c r="C83" s="52">
        <v>7005</v>
      </c>
      <c r="D83" s="53" t="s">
        <v>84</v>
      </c>
    </row>
    <row r="84" spans="2:4" x14ac:dyDescent="0.25">
      <c r="B84" s="51" t="s">
        <v>59</v>
      </c>
      <c r="C84" s="52">
        <v>45484</v>
      </c>
      <c r="D84" s="53" t="s">
        <v>85</v>
      </c>
    </row>
    <row r="85" spans="2:4" x14ac:dyDescent="0.25">
      <c r="B85" s="51" t="s">
        <v>60</v>
      </c>
      <c r="C85" s="52">
        <v>87120</v>
      </c>
      <c r="D85" s="53" t="s">
        <v>86</v>
      </c>
    </row>
    <row r="86" spans="2:4" x14ac:dyDescent="0.25">
      <c r="B86" s="51" t="s">
        <v>60</v>
      </c>
      <c r="C86" s="52">
        <v>111720</v>
      </c>
      <c r="D86" s="53" t="s">
        <v>87</v>
      </c>
    </row>
    <row r="87" spans="2:4" x14ac:dyDescent="0.25">
      <c r="B87" s="51" t="s">
        <v>60</v>
      </c>
      <c r="C87" s="52">
        <v>34080</v>
      </c>
      <c r="D87" s="53" t="s">
        <v>88</v>
      </c>
    </row>
    <row r="88" spans="2:4" x14ac:dyDescent="0.25">
      <c r="B88" s="51" t="s">
        <v>61</v>
      </c>
      <c r="C88" s="52">
        <v>1880</v>
      </c>
      <c r="D88" s="53" t="s">
        <v>89</v>
      </c>
    </row>
    <row r="89" spans="2:4" x14ac:dyDescent="0.25">
      <c r="B89" s="51" t="s">
        <v>61</v>
      </c>
      <c r="C89" s="52">
        <v>13460</v>
      </c>
      <c r="D89" s="53" t="s">
        <v>90</v>
      </c>
    </row>
    <row r="90" spans="2:4" x14ac:dyDescent="0.25">
      <c r="B90" s="51" t="s">
        <v>61</v>
      </c>
      <c r="C90" s="52">
        <v>3720</v>
      </c>
      <c r="D90" s="53" t="s">
        <v>91</v>
      </c>
    </row>
    <row r="91" spans="2:4" x14ac:dyDescent="0.25">
      <c r="B91" s="51" t="s">
        <v>61</v>
      </c>
      <c r="C91" s="52">
        <v>1095</v>
      </c>
      <c r="D91" s="53" t="s">
        <v>92</v>
      </c>
    </row>
    <row r="92" spans="2:4" x14ac:dyDescent="0.25">
      <c r="B92" s="51" t="s">
        <v>61</v>
      </c>
      <c r="C92" s="52">
        <v>3400</v>
      </c>
      <c r="D92" s="53" t="s">
        <v>93</v>
      </c>
    </row>
    <row r="93" spans="2:4" x14ac:dyDescent="0.25">
      <c r="B93" s="51" t="s">
        <v>61</v>
      </c>
      <c r="C93" s="52">
        <v>2500</v>
      </c>
      <c r="D93" s="53" t="s">
        <v>94</v>
      </c>
    </row>
    <row r="94" spans="2:4" x14ac:dyDescent="0.25">
      <c r="B94" s="51" t="s">
        <v>62</v>
      </c>
      <c r="C94" s="52">
        <v>25000</v>
      </c>
      <c r="D94" s="53" t="s">
        <v>95</v>
      </c>
    </row>
    <row r="95" spans="2:4" x14ac:dyDescent="0.25">
      <c r="B95" s="51" t="s">
        <v>34</v>
      </c>
      <c r="C95" s="52">
        <v>5729.4</v>
      </c>
      <c r="D95" s="53" t="s">
        <v>96</v>
      </c>
    </row>
    <row r="96" spans="2:4" x14ac:dyDescent="0.25">
      <c r="B96" s="51" t="s">
        <v>63</v>
      </c>
      <c r="C96" s="52">
        <v>14400</v>
      </c>
      <c r="D96" s="53" t="s">
        <v>97</v>
      </c>
    </row>
    <row r="97" spans="2:4" x14ac:dyDescent="0.25">
      <c r="B97" s="51" t="s">
        <v>64</v>
      </c>
      <c r="C97" s="52">
        <v>100000</v>
      </c>
      <c r="D97" s="53" t="s">
        <v>98</v>
      </c>
    </row>
    <row r="98" spans="2:4" x14ac:dyDescent="0.25">
      <c r="B98" s="51" t="s">
        <v>65</v>
      </c>
      <c r="C98" s="52">
        <v>27188.7</v>
      </c>
      <c r="D98" s="53" t="s">
        <v>99</v>
      </c>
    </row>
    <row r="99" spans="2:4" x14ac:dyDescent="0.25">
      <c r="B99" s="51" t="s">
        <v>65</v>
      </c>
      <c r="C99" s="52">
        <v>44490.6</v>
      </c>
      <c r="D99" s="53" t="s">
        <v>100</v>
      </c>
    </row>
    <row r="100" spans="2:4" x14ac:dyDescent="0.25">
      <c r="B100" s="51" t="s">
        <v>65</v>
      </c>
      <c r="C100" s="52">
        <v>337.8</v>
      </c>
      <c r="D100" s="53" t="s">
        <v>101</v>
      </c>
    </row>
    <row r="101" spans="2:4" x14ac:dyDescent="0.25">
      <c r="B101" s="51" t="s">
        <v>65</v>
      </c>
      <c r="C101" s="52">
        <v>222.45</v>
      </c>
      <c r="D101" s="53" t="s">
        <v>102</v>
      </c>
    </row>
    <row r="102" spans="2:4" x14ac:dyDescent="0.25">
      <c r="B102" s="51" t="s">
        <v>65</v>
      </c>
      <c r="C102" s="52">
        <v>568.49</v>
      </c>
      <c r="D102" s="53" t="s">
        <v>103</v>
      </c>
    </row>
    <row r="103" spans="2:4" x14ac:dyDescent="0.25">
      <c r="B103" s="51" t="s">
        <v>65</v>
      </c>
      <c r="C103" s="52">
        <v>10512.96</v>
      </c>
      <c r="D103" s="53" t="s">
        <v>104</v>
      </c>
    </row>
    <row r="104" spans="2:4" x14ac:dyDescent="0.25">
      <c r="B104" s="51" t="s">
        <v>65</v>
      </c>
      <c r="C104" s="52">
        <v>44902.55</v>
      </c>
      <c r="D104" s="53" t="s">
        <v>105</v>
      </c>
    </row>
    <row r="105" spans="2:4" x14ac:dyDescent="0.25">
      <c r="B105" s="51" t="s">
        <v>66</v>
      </c>
      <c r="C105" s="52">
        <v>2149.88</v>
      </c>
      <c r="D105" s="53" t="s">
        <v>106</v>
      </c>
    </row>
    <row r="106" spans="2:4" x14ac:dyDescent="0.25">
      <c r="B106" s="51" t="s">
        <v>66</v>
      </c>
      <c r="C106" s="52">
        <v>13102.46</v>
      </c>
      <c r="D106" s="53" t="s">
        <v>107</v>
      </c>
    </row>
    <row r="107" spans="2:4" x14ac:dyDescent="0.25">
      <c r="B107" s="51" t="s">
        <v>66</v>
      </c>
      <c r="C107" s="52">
        <v>10236.299999999999</v>
      </c>
      <c r="D107" s="53" t="s">
        <v>108</v>
      </c>
    </row>
    <row r="108" spans="2:4" x14ac:dyDescent="0.25">
      <c r="B108" s="51" t="s">
        <v>66</v>
      </c>
      <c r="C108" s="52">
        <v>31835.86</v>
      </c>
      <c r="D108" s="53" t="s">
        <v>109</v>
      </c>
    </row>
    <row r="109" spans="2:4" x14ac:dyDescent="0.25">
      <c r="B109" s="51" t="s">
        <v>66</v>
      </c>
      <c r="C109" s="52">
        <v>38285.15</v>
      </c>
      <c r="D109" s="53" t="s">
        <v>110</v>
      </c>
    </row>
    <row r="110" spans="2:4" x14ac:dyDescent="0.25">
      <c r="B110" s="51" t="s">
        <v>66</v>
      </c>
      <c r="C110" s="52">
        <v>34701.839999999997</v>
      </c>
      <c r="D110" s="53" t="s">
        <v>111</v>
      </c>
    </row>
    <row r="111" spans="2:4" x14ac:dyDescent="0.25">
      <c r="B111" s="51" t="s">
        <v>67</v>
      </c>
      <c r="C111" s="52">
        <v>24555</v>
      </c>
      <c r="D111" s="53" t="s">
        <v>112</v>
      </c>
    </row>
    <row r="112" spans="2:4" x14ac:dyDescent="0.25">
      <c r="B112" s="51" t="s">
        <v>35</v>
      </c>
      <c r="C112" s="52">
        <v>17940</v>
      </c>
      <c r="D112" s="53" t="s">
        <v>113</v>
      </c>
    </row>
    <row r="113" spans="2:4" x14ac:dyDescent="0.25">
      <c r="B113" s="51" t="s">
        <v>35</v>
      </c>
      <c r="C113" s="52">
        <v>5040</v>
      </c>
      <c r="D113" s="53" t="s">
        <v>114</v>
      </c>
    </row>
    <row r="114" spans="2:4" x14ac:dyDescent="0.25">
      <c r="B114" s="51" t="s">
        <v>68</v>
      </c>
      <c r="C114" s="52">
        <v>1075</v>
      </c>
      <c r="D114" s="53" t="s">
        <v>115</v>
      </c>
    </row>
    <row r="115" spans="2:4" x14ac:dyDescent="0.25">
      <c r="B115" s="51" t="s">
        <v>69</v>
      </c>
      <c r="C115" s="52">
        <v>7000</v>
      </c>
      <c r="D115" s="53" t="s">
        <v>116</v>
      </c>
    </row>
    <row r="116" spans="2:4" x14ac:dyDescent="0.25">
      <c r="B116" s="51" t="s">
        <v>70</v>
      </c>
      <c r="C116" s="52">
        <v>70856.91</v>
      </c>
      <c r="D116" s="53" t="s">
        <v>117</v>
      </c>
    </row>
    <row r="117" spans="2:4" x14ac:dyDescent="0.25">
      <c r="B117" s="51" t="s">
        <v>71</v>
      </c>
      <c r="C117" s="52">
        <v>15000</v>
      </c>
      <c r="D117" s="53" t="s">
        <v>118</v>
      </c>
    </row>
    <row r="118" spans="2:4" x14ac:dyDescent="0.25">
      <c r="B118" s="51" t="s">
        <v>72</v>
      </c>
      <c r="C118" s="52">
        <v>1798.8</v>
      </c>
      <c r="D118" s="53" t="s">
        <v>119</v>
      </c>
    </row>
    <row r="119" spans="2:4" x14ac:dyDescent="0.25">
      <c r="B119" s="51" t="s">
        <v>73</v>
      </c>
      <c r="C119" s="52">
        <v>4200</v>
      </c>
      <c r="D119" s="53" t="s">
        <v>120</v>
      </c>
    </row>
    <row r="120" spans="2:4" x14ac:dyDescent="0.25">
      <c r="B120" s="51" t="s">
        <v>73</v>
      </c>
      <c r="C120" s="52">
        <v>3000</v>
      </c>
      <c r="D120" s="53" t="s">
        <v>121</v>
      </c>
    </row>
    <row r="121" spans="2:4" x14ac:dyDescent="0.25">
      <c r="B121" s="51" t="s">
        <v>73</v>
      </c>
      <c r="C121" s="52">
        <v>1500</v>
      </c>
      <c r="D121" s="53" t="s">
        <v>122</v>
      </c>
    </row>
    <row r="122" spans="2:4" x14ac:dyDescent="0.25">
      <c r="B122" s="51" t="s">
        <v>73</v>
      </c>
      <c r="C122" s="52">
        <v>2500</v>
      </c>
      <c r="D122" s="53" t="s">
        <v>123</v>
      </c>
    </row>
    <row r="123" spans="2:4" x14ac:dyDescent="0.25">
      <c r="B123" s="51" t="s">
        <v>73</v>
      </c>
      <c r="C123" s="52">
        <v>3000</v>
      </c>
      <c r="D123" s="53" t="s">
        <v>124</v>
      </c>
    </row>
    <row r="124" spans="2:4" x14ac:dyDescent="0.25">
      <c r="B124" s="51" t="s">
        <v>73</v>
      </c>
      <c r="C124" s="52">
        <v>1500</v>
      </c>
      <c r="D124" s="53" t="s">
        <v>125</v>
      </c>
    </row>
    <row r="125" spans="2:4" x14ac:dyDescent="0.25">
      <c r="B125" s="51" t="s">
        <v>73</v>
      </c>
      <c r="C125" s="52">
        <v>3000</v>
      </c>
      <c r="D125" s="53" t="s">
        <v>126</v>
      </c>
    </row>
    <row r="126" spans="2:4" x14ac:dyDescent="0.25">
      <c r="B126" s="51" t="s">
        <v>73</v>
      </c>
      <c r="C126" s="52">
        <v>1260</v>
      </c>
      <c r="D126" s="53" t="s">
        <v>127</v>
      </c>
    </row>
    <row r="127" spans="2:4" x14ac:dyDescent="0.25">
      <c r="B127" s="51" t="s">
        <v>73</v>
      </c>
      <c r="C127" s="52">
        <v>1500</v>
      </c>
      <c r="D127" s="53" t="s">
        <v>128</v>
      </c>
    </row>
    <row r="128" spans="2:4" x14ac:dyDescent="0.25">
      <c r="B128" s="51" t="s">
        <v>73</v>
      </c>
      <c r="C128" s="52">
        <v>1500</v>
      </c>
      <c r="D128" s="53" t="s">
        <v>129</v>
      </c>
    </row>
    <row r="129" spans="2:4" x14ac:dyDescent="0.25">
      <c r="B129" s="51" t="s">
        <v>73</v>
      </c>
      <c r="C129" s="52">
        <v>1500</v>
      </c>
      <c r="D129" s="53" t="s">
        <v>130</v>
      </c>
    </row>
    <row r="130" spans="2:4" x14ac:dyDescent="0.25">
      <c r="B130" s="51" t="s">
        <v>73</v>
      </c>
      <c r="C130" s="52">
        <v>1800</v>
      </c>
      <c r="D130" s="53" t="s">
        <v>131</v>
      </c>
    </row>
    <row r="131" spans="2:4" x14ac:dyDescent="0.25">
      <c r="B131" s="51" t="s">
        <v>73</v>
      </c>
      <c r="C131" s="52">
        <v>4000</v>
      </c>
      <c r="D131" s="53" t="s">
        <v>132</v>
      </c>
    </row>
    <row r="132" spans="2:4" x14ac:dyDescent="0.25">
      <c r="B132" s="51" t="s">
        <v>73</v>
      </c>
      <c r="C132" s="52">
        <v>1500</v>
      </c>
      <c r="D132" s="53" t="s">
        <v>133</v>
      </c>
    </row>
    <row r="133" spans="2:4" x14ac:dyDescent="0.25">
      <c r="B133" s="51" t="s">
        <v>73</v>
      </c>
      <c r="C133" s="52">
        <v>1500</v>
      </c>
      <c r="D133" s="53" t="s">
        <v>134</v>
      </c>
    </row>
    <row r="134" spans="2:4" x14ac:dyDescent="0.25">
      <c r="B134" s="51" t="s">
        <v>73</v>
      </c>
      <c r="C134" s="52">
        <v>8000</v>
      </c>
      <c r="D134" s="53" t="s">
        <v>135</v>
      </c>
    </row>
    <row r="135" spans="2:4" x14ac:dyDescent="0.25">
      <c r="B135" s="51" t="s">
        <v>73</v>
      </c>
      <c r="C135" s="52">
        <v>2500</v>
      </c>
      <c r="D135" s="53" t="s">
        <v>136</v>
      </c>
    </row>
    <row r="136" spans="2:4" x14ac:dyDescent="0.25">
      <c r="B136" s="51" t="s">
        <v>73</v>
      </c>
      <c r="C136" s="52">
        <v>2500</v>
      </c>
      <c r="D136" s="53" t="s">
        <v>137</v>
      </c>
    </row>
    <row r="137" spans="2:4" x14ac:dyDescent="0.25">
      <c r="B137" s="51" t="s">
        <v>73</v>
      </c>
      <c r="C137" s="52">
        <v>2500</v>
      </c>
      <c r="D137" s="53" t="s">
        <v>138</v>
      </c>
    </row>
    <row r="138" spans="2:4" x14ac:dyDescent="0.25">
      <c r="B138" s="51" t="s">
        <v>73</v>
      </c>
      <c r="C138" s="52">
        <v>1100</v>
      </c>
      <c r="D138" s="53" t="s">
        <v>139</v>
      </c>
    </row>
    <row r="139" spans="2:4" x14ac:dyDescent="0.25">
      <c r="B139" s="51" t="s">
        <v>73</v>
      </c>
      <c r="C139" s="52">
        <v>300</v>
      </c>
      <c r="D139" s="53" t="s">
        <v>140</v>
      </c>
    </row>
    <row r="140" spans="2:4" x14ac:dyDescent="0.25">
      <c r="B140" s="51" t="s">
        <v>73</v>
      </c>
      <c r="C140" s="52">
        <v>1500</v>
      </c>
      <c r="D140" s="53" t="s">
        <v>141</v>
      </c>
    </row>
    <row r="141" spans="2:4" x14ac:dyDescent="0.25">
      <c r="B141" s="51" t="s">
        <v>73</v>
      </c>
      <c r="C141" s="52">
        <v>1500</v>
      </c>
      <c r="D141" s="53" t="s">
        <v>142</v>
      </c>
    </row>
    <row r="142" spans="2:4" x14ac:dyDescent="0.25">
      <c r="B142" s="51" t="s">
        <v>73</v>
      </c>
      <c r="C142" s="52">
        <v>1260</v>
      </c>
      <c r="D142" s="53" t="s">
        <v>143</v>
      </c>
    </row>
    <row r="143" spans="2:4" x14ac:dyDescent="0.25">
      <c r="B143" s="51" t="s">
        <v>73</v>
      </c>
      <c r="C143" s="52">
        <v>8700</v>
      </c>
      <c r="D143" s="53" t="s">
        <v>144</v>
      </c>
    </row>
    <row r="144" spans="2:4" x14ac:dyDescent="0.25">
      <c r="B144" s="51" t="s">
        <v>73</v>
      </c>
      <c r="C144" s="52">
        <v>5560</v>
      </c>
      <c r="D144" s="53" t="s">
        <v>145</v>
      </c>
    </row>
    <row r="145" spans="2:4" x14ac:dyDescent="0.25">
      <c r="B145" s="51" t="s">
        <v>73</v>
      </c>
      <c r="C145" s="52">
        <v>1400</v>
      </c>
      <c r="D145" s="53" t="s">
        <v>146</v>
      </c>
    </row>
    <row r="146" spans="2:4" x14ac:dyDescent="0.25">
      <c r="B146" s="51" t="s">
        <v>73</v>
      </c>
      <c r="C146" s="52">
        <v>10500</v>
      </c>
      <c r="D146" s="53" t="s">
        <v>147</v>
      </c>
    </row>
    <row r="147" spans="2:4" x14ac:dyDescent="0.25">
      <c r="B147" s="51" t="s">
        <v>74</v>
      </c>
      <c r="C147" s="52">
        <v>8000</v>
      </c>
      <c r="D147" s="53" t="s">
        <v>148</v>
      </c>
    </row>
    <row r="148" spans="2:4" x14ac:dyDescent="0.25">
      <c r="B148" s="51" t="s">
        <v>75</v>
      </c>
      <c r="C148" s="52">
        <v>8820</v>
      </c>
      <c r="D148" s="53" t="s">
        <v>149</v>
      </c>
    </row>
    <row r="149" spans="2:4" x14ac:dyDescent="0.25">
      <c r="B149" s="51" t="s">
        <v>76</v>
      </c>
      <c r="C149" s="52">
        <v>4722</v>
      </c>
      <c r="D149" s="53" t="s">
        <v>150</v>
      </c>
    </row>
    <row r="150" spans="2:4" x14ac:dyDescent="0.25">
      <c r="B150" s="51" t="s">
        <v>76</v>
      </c>
      <c r="C150" s="52">
        <v>1599</v>
      </c>
      <c r="D150" s="53" t="s">
        <v>151</v>
      </c>
    </row>
    <row r="151" spans="2:4" x14ac:dyDescent="0.25">
      <c r="B151" s="51" t="s">
        <v>77</v>
      </c>
      <c r="C151" s="52">
        <v>7100</v>
      </c>
      <c r="D151" s="53" t="s">
        <v>152</v>
      </c>
    </row>
    <row r="152" spans="2:4" x14ac:dyDescent="0.25">
      <c r="B152" s="51" t="s">
        <v>78</v>
      </c>
      <c r="C152" s="52">
        <v>30000</v>
      </c>
      <c r="D152" s="53" t="s">
        <v>153</v>
      </c>
    </row>
    <row r="153" spans="2:4" x14ac:dyDescent="0.25">
      <c r="B153" s="51" t="s">
        <v>79</v>
      </c>
      <c r="C153" s="52">
        <v>59159.06</v>
      </c>
      <c r="D153" s="53" t="s">
        <v>154</v>
      </c>
    </row>
    <row r="154" spans="2:4" x14ac:dyDescent="0.25">
      <c r="B154" s="51" t="s">
        <v>80</v>
      </c>
      <c r="C154" s="52">
        <v>13100</v>
      </c>
      <c r="D154" s="53" t="s">
        <v>155</v>
      </c>
    </row>
    <row r="155" spans="2:4" x14ac:dyDescent="0.25">
      <c r="B155" s="51" t="s">
        <v>81</v>
      </c>
      <c r="C155" s="52">
        <v>16640</v>
      </c>
      <c r="D155" s="53" t="s">
        <v>156</v>
      </c>
    </row>
    <row r="156" spans="2:4" x14ac:dyDescent="0.25">
      <c r="B156" s="55" t="s">
        <v>157</v>
      </c>
      <c r="C156" s="54">
        <f>SUM(C81:C155)</f>
        <v>1107114.2100000002</v>
      </c>
      <c r="D156" s="53"/>
    </row>
    <row r="157" spans="2:4" x14ac:dyDescent="0.25">
      <c r="B157" s="51" t="s">
        <v>79</v>
      </c>
      <c r="C157" s="56">
        <v>40840.94</v>
      </c>
      <c r="D157" s="53" t="s">
        <v>154</v>
      </c>
    </row>
    <row r="158" spans="2:4" x14ac:dyDescent="0.25">
      <c r="B158" s="55" t="s">
        <v>162</v>
      </c>
      <c r="C158" s="54">
        <f>SUM(C157)</f>
        <v>40840.94</v>
      </c>
      <c r="D158" s="53"/>
    </row>
    <row r="159" spans="2:4" x14ac:dyDescent="0.25">
      <c r="B159" s="51" t="s">
        <v>158</v>
      </c>
      <c r="C159" s="52">
        <v>40250</v>
      </c>
      <c r="D159" s="53" t="s">
        <v>159</v>
      </c>
    </row>
    <row r="160" spans="2:4" x14ac:dyDescent="0.25">
      <c r="B160" s="55" t="s">
        <v>160</v>
      </c>
      <c r="C160" s="54">
        <f>SUM(C159)</f>
        <v>40250</v>
      </c>
      <c r="D160" s="53"/>
    </row>
    <row r="161" spans="2:4" x14ac:dyDescent="0.25">
      <c r="B161" s="51" t="s">
        <v>158</v>
      </c>
      <c r="C161" s="52">
        <f>45838-40250</f>
        <v>5588</v>
      </c>
      <c r="D161" s="53" t="s">
        <v>159</v>
      </c>
    </row>
    <row r="162" spans="2:4" x14ac:dyDescent="0.25">
      <c r="B162" s="55" t="s">
        <v>161</v>
      </c>
      <c r="C162" s="6">
        <f>SUM(C161)</f>
        <v>5588</v>
      </c>
    </row>
  </sheetData>
  <mergeCells count="55">
    <mergeCell ref="B16:F16"/>
    <mergeCell ref="B17:F17"/>
    <mergeCell ref="B39:F39"/>
    <mergeCell ref="B40:F40"/>
    <mergeCell ref="B24:F24"/>
    <mergeCell ref="B37:F37"/>
    <mergeCell ref="B34:F34"/>
    <mergeCell ref="B35:F35"/>
    <mergeCell ref="B32:F32"/>
    <mergeCell ref="B33:F33"/>
    <mergeCell ref="B25:F25"/>
    <mergeCell ref="B18:F18"/>
    <mergeCell ref="B28:F28"/>
    <mergeCell ref="B59:F59"/>
    <mergeCell ref="B51:F51"/>
    <mergeCell ref="B57:F57"/>
    <mergeCell ref="B54:F54"/>
    <mergeCell ref="B55:F55"/>
    <mergeCell ref="B56:F56"/>
    <mergeCell ref="B58:F58"/>
    <mergeCell ref="B53:F53"/>
    <mergeCell ref="B48:F48"/>
    <mergeCell ref="B49:F49"/>
    <mergeCell ref="B52:F52"/>
    <mergeCell ref="B38:F38"/>
    <mergeCell ref="B47:F47"/>
    <mergeCell ref="B46:F46"/>
    <mergeCell ref="B42:F42"/>
    <mergeCell ref="B50:F50"/>
    <mergeCell ref="K11:O11"/>
    <mergeCell ref="B13:F13"/>
    <mergeCell ref="B12:F12"/>
    <mergeCell ref="B14:F14"/>
    <mergeCell ref="B11:F11"/>
    <mergeCell ref="C2:G2"/>
    <mergeCell ref="B4:D4"/>
    <mergeCell ref="B5:D5"/>
    <mergeCell ref="B6:D6"/>
    <mergeCell ref="B8:H8"/>
    <mergeCell ref="B15:F15"/>
    <mergeCell ref="B20:F20"/>
    <mergeCell ref="B45:F45"/>
    <mergeCell ref="B43:F43"/>
    <mergeCell ref="B44:F44"/>
    <mergeCell ref="B29:F29"/>
    <mergeCell ref="B27:F27"/>
    <mergeCell ref="B31:F31"/>
    <mergeCell ref="B21:F21"/>
    <mergeCell ref="B41:F41"/>
    <mergeCell ref="B36:F36"/>
    <mergeCell ref="B30:F30"/>
    <mergeCell ref="B22:F22"/>
    <mergeCell ref="B23:F23"/>
    <mergeCell ref="B26:F26"/>
    <mergeCell ref="B19:F19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cp:lastPrinted>2021-11-18T07:15:58Z</cp:lastPrinted>
  <dcterms:created xsi:type="dcterms:W3CDTF">2018-11-15T09:32:50Z</dcterms:created>
  <dcterms:modified xsi:type="dcterms:W3CDTF">2021-12-21T08:04:42Z</dcterms:modified>
  <cp:category/>
  <cp:contentStatus/>
</cp:coreProperties>
</file>